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workbookProtection workbookAlgorithmName="SHA-512" workbookHashValue="lYYFJyfhYn2avGRNhVts4EJJJKrl4dI9F1JZIVlkZyZQfYdtx+RW15gAVaiD02ReDX5lQNOx/locDyHDNI6sQw==" workbookSaltValue="hVrEDUiJRVFPc1r/4Y38uQ==" workbookSpinCount="100000" lockStructure="1"/>
  <bookViews>
    <workbookView xWindow="0" yWindow="0" windowWidth="11145" windowHeight="12270"/>
  </bookViews>
  <sheets>
    <sheet name="Cádiz" sheetId="1" r:id="rId1"/>
    <sheet name="Puerto Real" sheetId="2" r:id="rId2"/>
    <sheet name="Jerez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J8" i="3" s="1"/>
  <c r="H8" i="3"/>
  <c r="D46" i="3"/>
  <c r="D33" i="2" l="1"/>
  <c r="E33" i="2" s="1"/>
  <c r="D32" i="2"/>
  <c r="E32" i="2" s="1"/>
  <c r="D31" i="2"/>
  <c r="E31" i="2" s="1"/>
  <c r="D30" i="2"/>
  <c r="E30" i="2" s="1"/>
  <c r="D29" i="2"/>
  <c r="E29" i="2" s="1"/>
  <c r="D28" i="2"/>
  <c r="C33" i="2"/>
  <c r="C32" i="2"/>
  <c r="C31" i="2"/>
  <c r="C30" i="2"/>
  <c r="C29" i="2"/>
  <c r="C28" i="2"/>
  <c r="E35" i="1"/>
  <c r="E34" i="1"/>
  <c r="F35" i="1"/>
  <c r="G35" i="1" s="1"/>
  <c r="F34" i="1"/>
  <c r="G34" i="1" s="1"/>
  <c r="F33" i="1"/>
  <c r="G33" i="1" s="1"/>
  <c r="F32" i="1"/>
  <c r="G32" i="1" s="1"/>
  <c r="F31" i="1"/>
  <c r="E33" i="1"/>
  <c r="E32" i="1"/>
  <c r="E31" i="1"/>
  <c r="N42" i="1"/>
  <c r="K43" i="1"/>
  <c r="H25" i="1"/>
  <c r="E17" i="1"/>
  <c r="B17" i="1"/>
  <c r="D34" i="2" l="1"/>
  <c r="D25" i="2"/>
  <c r="E28" i="2"/>
  <c r="E34" i="2" s="1"/>
  <c r="G31" i="1"/>
  <c r="G36" i="1" s="1"/>
  <c r="F36" i="1"/>
  <c r="C25" i="2"/>
  <c r="E28" i="1"/>
  <c r="F28" i="1"/>
  <c r="M59" i="1"/>
  <c r="M58" i="1"/>
  <c r="M57" i="1"/>
  <c r="M56" i="1"/>
  <c r="M55" i="1"/>
  <c r="L59" i="1"/>
  <c r="L58" i="1"/>
  <c r="L57" i="1"/>
  <c r="L56" i="1"/>
  <c r="L55" i="1"/>
  <c r="M61" i="1" l="1"/>
  <c r="L61" i="1"/>
  <c r="I55" i="1"/>
  <c r="H55" i="1"/>
</calcChain>
</file>

<file path=xl/sharedStrings.xml><?xml version="1.0" encoding="utf-8"?>
<sst xmlns="http://schemas.openxmlformats.org/spreadsheetml/2006/main" count="272" uniqueCount="211">
  <si>
    <t>Ciencias del Trabajo</t>
  </si>
  <si>
    <t>Enfermería</t>
  </si>
  <si>
    <t>Medicina</t>
  </si>
  <si>
    <t>0.2</t>
  </si>
  <si>
    <t>3.1</t>
  </si>
  <si>
    <t>1.1</t>
  </si>
  <si>
    <t>0.4</t>
  </si>
  <si>
    <t>0.6</t>
  </si>
  <si>
    <t>0.8</t>
  </si>
  <si>
    <t>3.2</t>
  </si>
  <si>
    <t>2.2</t>
  </si>
  <si>
    <t>2.4</t>
  </si>
  <si>
    <t>4.1</t>
  </si>
  <si>
    <t>4.2</t>
  </si>
  <si>
    <t>1.2</t>
  </si>
  <si>
    <t>Filosofía y Letras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</si>
  <si>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</si>
  <si>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</si>
  <si>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</si>
  <si>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</si>
  <si>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</si>
  <si>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</si>
  <si>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</si>
  <si>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</si>
  <si>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</si>
  <si>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</si>
  <si>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</si>
  <si>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</si>
  <si>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</si>
  <si>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</si>
  <si>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</si>
  <si>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</si>
  <si>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</si>
  <si>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</si>
  <si>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</si>
  <si>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</si>
  <si>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</si>
  <si>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</si>
  <si>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</si>
  <si>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</si>
  <si>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A1.2</t>
  </si>
  <si>
    <t>A1.3</t>
  </si>
  <si>
    <t>A1.4</t>
  </si>
  <si>
    <t>A1.5</t>
  </si>
  <si>
    <t>A1.6</t>
  </si>
  <si>
    <t>A1.7</t>
  </si>
  <si>
    <t>A1.9</t>
  </si>
  <si>
    <t>A2.1</t>
  </si>
  <si>
    <t xml:space="preserve">A2.2 </t>
  </si>
  <si>
    <t xml:space="preserve">A2.3 </t>
  </si>
  <si>
    <t>Número de aluas</t>
  </si>
  <si>
    <t>Capacidad total</t>
  </si>
  <si>
    <t>Empresariales</t>
  </si>
  <si>
    <t>2.1</t>
  </si>
  <si>
    <t>2.3</t>
  </si>
  <si>
    <t>2.5</t>
  </si>
  <si>
    <t>2.6</t>
  </si>
  <si>
    <t>2.7</t>
  </si>
  <si>
    <t>2.8</t>
  </si>
  <si>
    <t>2.9</t>
  </si>
  <si>
    <t>4.3</t>
  </si>
  <si>
    <t>4.4</t>
  </si>
  <si>
    <t>4.5</t>
  </si>
  <si>
    <t>4.6</t>
  </si>
  <si>
    <t>4.7</t>
  </si>
  <si>
    <t>4.8</t>
  </si>
  <si>
    <t>4.9</t>
  </si>
  <si>
    <t>5.2</t>
  </si>
  <si>
    <t>5.3</t>
  </si>
  <si>
    <t>B.1</t>
  </si>
  <si>
    <t>B.2</t>
  </si>
  <si>
    <t>B.3</t>
  </si>
  <si>
    <t>B.4</t>
  </si>
  <si>
    <t>S.1</t>
  </si>
  <si>
    <t>S.2</t>
  </si>
  <si>
    <t>S.3</t>
  </si>
  <si>
    <t>S.4</t>
  </si>
  <si>
    <t>S.5</t>
  </si>
  <si>
    <t>Centros</t>
  </si>
  <si>
    <t>Aulas</t>
  </si>
  <si>
    <t>Capacidad Total</t>
  </si>
  <si>
    <t>Mayor o igual a….plazas</t>
  </si>
  <si>
    <t>AULARIO NORTE</t>
  </si>
  <si>
    <t>100%</t>
  </si>
  <si>
    <t>AULARIO SUR</t>
  </si>
  <si>
    <t>FACULTAD DE CIENCIAS</t>
  </si>
  <si>
    <t>CASEM</t>
  </si>
  <si>
    <t>ESCUELA SUPERIOR INGENIERIA</t>
  </si>
  <si>
    <t>FC1</t>
  </si>
  <si>
    <t>A.00.01</t>
  </si>
  <si>
    <t>B01</t>
  </si>
  <si>
    <t>FC2</t>
  </si>
  <si>
    <t>A.00.02</t>
  </si>
  <si>
    <t>B02</t>
  </si>
  <si>
    <t>FC3</t>
  </si>
  <si>
    <t>A.00.03</t>
  </si>
  <si>
    <t>B03</t>
  </si>
  <si>
    <t>FC4</t>
  </si>
  <si>
    <t>A.00.04</t>
  </si>
  <si>
    <t>B04</t>
  </si>
  <si>
    <t>FC5</t>
  </si>
  <si>
    <t>B.00.05</t>
  </si>
  <si>
    <t>B05</t>
  </si>
  <si>
    <t>FC6</t>
  </si>
  <si>
    <t>B.00.06</t>
  </si>
  <si>
    <t>B06</t>
  </si>
  <si>
    <t>20A</t>
  </si>
  <si>
    <t>TOTAL</t>
  </si>
  <si>
    <t>FC7</t>
  </si>
  <si>
    <t>B.00.07</t>
  </si>
  <si>
    <t>C01</t>
  </si>
  <si>
    <t>21A</t>
  </si>
  <si>
    <t>FC8</t>
  </si>
  <si>
    <t>B.00.08</t>
  </si>
  <si>
    <t>C02</t>
  </si>
  <si>
    <t>21B</t>
  </si>
  <si>
    <t>FC9</t>
  </si>
  <si>
    <t>B.00.09</t>
  </si>
  <si>
    <t>C03</t>
  </si>
  <si>
    <t>FC10</t>
  </si>
  <si>
    <t>B.00.10</t>
  </si>
  <si>
    <t>C04</t>
  </si>
  <si>
    <t>FC11</t>
  </si>
  <si>
    <t>B.01.15</t>
  </si>
  <si>
    <t>C05</t>
  </si>
  <si>
    <t>FC12</t>
  </si>
  <si>
    <t>B.01.16</t>
  </si>
  <si>
    <t>C06</t>
  </si>
  <si>
    <t>FC13</t>
  </si>
  <si>
    <t>B.01.17</t>
  </si>
  <si>
    <t>C07</t>
  </si>
  <si>
    <t>FC14</t>
  </si>
  <si>
    <t>B.01.18</t>
  </si>
  <si>
    <t>D01</t>
  </si>
  <si>
    <t>F16</t>
  </si>
  <si>
    <t>B.01.19</t>
  </si>
  <si>
    <t>D02</t>
  </si>
  <si>
    <t>F18</t>
  </si>
  <si>
    <t>B.01.21</t>
  </si>
  <si>
    <t>D03</t>
  </si>
  <si>
    <t>B.01.22</t>
  </si>
  <si>
    <t>D05</t>
  </si>
  <si>
    <t>B.01.23</t>
  </si>
  <si>
    <t>D06</t>
  </si>
  <si>
    <t>B.01.24</t>
  </si>
  <si>
    <t>D07</t>
  </si>
  <si>
    <t>B.01.25</t>
  </si>
  <si>
    <t>E01</t>
  </si>
  <si>
    <t>B.01.26</t>
  </si>
  <si>
    <t>E02</t>
  </si>
  <si>
    <t>B.01.27</t>
  </si>
  <si>
    <t>E03</t>
  </si>
  <si>
    <t>B.01.28</t>
  </si>
  <si>
    <t>E05</t>
  </si>
  <si>
    <t>N.01.11</t>
  </si>
  <si>
    <t>E06</t>
  </si>
  <si>
    <t>N.01.12</t>
  </si>
  <si>
    <t>N.01.14</t>
  </si>
  <si>
    <t>Aulas de más de 100 plazas</t>
  </si>
  <si>
    <t>Aulas entre 100 y 51 plazas</t>
  </si>
  <si>
    <t>Aulas de menos de 51 plazas</t>
  </si>
  <si>
    <t>CIENCIAS DEL 
TRABAJO</t>
  </si>
  <si>
    <t>ENFERMERÍA</t>
  </si>
  <si>
    <t>MEDICINA</t>
  </si>
  <si>
    <t>FILOSOFÍA Y LETRAS</t>
  </si>
  <si>
    <t>EMPRESARIALES</t>
  </si>
  <si>
    <t xml:space="preserve">Prof. Rafael Higueras </t>
  </si>
  <si>
    <t>Aulario Norte</t>
  </si>
  <si>
    <t>Aulario Sur</t>
  </si>
  <si>
    <t>Facultad de Ciencias</t>
  </si>
  <si>
    <t>Casem</t>
  </si>
  <si>
    <t>ESI</t>
  </si>
  <si>
    <t>F. Ciencias Educación</t>
  </si>
  <si>
    <t xml:space="preserve">0.01      </t>
  </si>
  <si>
    <t xml:space="preserve">0.02        </t>
  </si>
  <si>
    <t xml:space="preserve">0.03        </t>
  </si>
  <si>
    <r>
      <t xml:space="preserve">0.04       </t>
    </r>
    <r>
      <rPr>
        <sz val="11"/>
        <color theme="1"/>
        <rFont val="Calibri"/>
        <family val="2"/>
        <scheme val="minor"/>
      </rPr>
      <t xml:space="preserve"> </t>
    </r>
  </si>
  <si>
    <t xml:space="preserve">0.05        </t>
  </si>
  <si>
    <t xml:space="preserve">0.06        </t>
  </si>
  <si>
    <t xml:space="preserve">0.07 A    </t>
  </si>
  <si>
    <t xml:space="preserve">0.07 B     </t>
  </si>
  <si>
    <t xml:space="preserve">0.08        </t>
  </si>
  <si>
    <t xml:space="preserve">0.09        </t>
  </si>
  <si>
    <t xml:space="preserve">0.10        </t>
  </si>
  <si>
    <t xml:space="preserve">0.11        </t>
  </si>
  <si>
    <t xml:space="preserve">0.12        </t>
  </si>
  <si>
    <t xml:space="preserve">1.13       </t>
  </si>
  <si>
    <t xml:space="preserve">1.14         </t>
  </si>
  <si>
    <t xml:space="preserve">1.15        </t>
  </si>
  <si>
    <t xml:space="preserve">1.16        </t>
  </si>
  <si>
    <t xml:space="preserve">1.17        </t>
  </si>
  <si>
    <t xml:space="preserve">1.18         </t>
  </si>
  <si>
    <t xml:space="preserve">1.19        </t>
  </si>
  <si>
    <t xml:space="preserve">1.20 A    </t>
  </si>
  <si>
    <t xml:space="preserve">1.20 B    </t>
  </si>
  <si>
    <t xml:space="preserve">1.23        </t>
  </si>
  <si>
    <t xml:space="preserve">1.24        </t>
  </si>
  <si>
    <t>1.27</t>
  </si>
  <si>
    <t>1.28</t>
  </si>
  <si>
    <t>2.01</t>
  </si>
  <si>
    <t>2.02</t>
  </si>
  <si>
    <t>2.03</t>
  </si>
  <si>
    <t>2.04</t>
  </si>
  <si>
    <t>2.05</t>
  </si>
  <si>
    <t>s.03</t>
  </si>
  <si>
    <t>Lab 1</t>
  </si>
  <si>
    <t>Lab 2</t>
  </si>
  <si>
    <t>AULARIO</t>
  </si>
  <si>
    <t>Al 50%</t>
  </si>
  <si>
    <r>
      <t>FACULTAD DE CC.</t>
    </r>
    <r>
      <rPr>
        <sz val="8"/>
        <color indexed="8"/>
        <rFont val="Times New Roman"/>
        <family val="1"/>
        <charset val="204"/>
      </rPr>
      <t xml:space="preserve">
</t>
    </r>
    <r>
      <rPr>
        <sz val="8"/>
        <color indexed="9"/>
        <rFont val="Times New Roman"/>
        <family val="1"/>
        <charset val="204"/>
      </rPr>
      <t>EDUCACION</t>
    </r>
  </si>
  <si>
    <t>Introduza la capacidad de las 
alulas a 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</si>
</sst>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Times New Roman"/>
      <family val="1"/>
      <charset val="204"/>
    </font>
    <font>
      <sz val="12"/>
      <color indexed="62"/>
      <name val="Arial"/>
      <family val="2"/>
    </font>
    <font>
      <sz val="12"/>
      <color indexed="62"/>
      <name val="Times New Roman"/>
      <family val="1"/>
      <charset val="204"/>
    </font>
    <font>
      <sz val="9"/>
      <color indexed="62"/>
      <name val="Arial"/>
      <family val="2"/>
    </font>
    <font>
      <sz val="9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B9AD4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A8CF8E"/>
        <bgColor indexed="64"/>
      </patternFill>
    </fill>
    <fill>
      <patternFill patternType="solid">
        <fgColor rgb="FFBCD6ED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3" borderId="1" xfId="0" applyFill="1" applyBorder="1" applyProtection="1"/>
    <xf numFmtId="3" fontId="0" fillId="0" borderId="1" xfId="0" applyNumberFormat="1" applyBorder="1" applyProtection="1"/>
    <xf numFmtId="3" fontId="0" fillId="0" borderId="0" xfId="0" applyNumberFormat="1" applyProtection="1"/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164" fontId="0" fillId="0" borderId="0" xfId="0" applyNumberFormat="1" applyProtection="1"/>
    <xf numFmtId="164" fontId="5" fillId="7" borderId="4" xfId="0" applyNumberFormat="1" applyFont="1" applyFill="1" applyBorder="1" applyAlignment="1" applyProtection="1">
      <alignment horizontal="right" vertical="top" wrapText="1"/>
    </xf>
    <xf numFmtId="164" fontId="5" fillId="6" borderId="4" xfId="0" applyNumberFormat="1" applyFont="1" applyFill="1" applyBorder="1" applyAlignment="1" applyProtection="1">
      <alignment horizontal="right" vertical="top" wrapText="1"/>
    </xf>
    <xf numFmtId="164" fontId="5" fillId="8" borderId="4" xfId="0" applyNumberFormat="1" applyFont="1" applyFill="1" applyBorder="1" applyAlignment="1" applyProtection="1">
      <alignment horizontal="right" vertical="top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164" fontId="5" fillId="4" borderId="4" xfId="0" applyNumberFormat="1" applyFont="1" applyFill="1" applyBorder="1" applyAlignment="1" applyProtection="1">
      <alignment horizontal="center" vertical="top" wrapText="1"/>
    </xf>
    <xf numFmtId="164" fontId="5" fillId="7" borderId="4" xfId="0" applyNumberFormat="1" applyFont="1" applyFill="1" applyBorder="1" applyAlignment="1" applyProtection="1">
      <alignment vertical="top" wrapText="1"/>
    </xf>
    <xf numFmtId="164" fontId="5" fillId="8" borderId="4" xfId="0" applyNumberFormat="1" applyFont="1" applyFill="1" applyBorder="1" applyAlignment="1" applyProtection="1">
      <alignment vertical="top" wrapText="1"/>
    </xf>
    <xf numFmtId="164" fontId="5" fillId="4" borderId="7" xfId="0" applyNumberFormat="1" applyFont="1" applyFill="1" applyBorder="1" applyAlignment="1" applyProtection="1">
      <alignment horizontal="center" vertical="top" wrapText="1"/>
    </xf>
    <xf numFmtId="164" fontId="5" fillId="7" borderId="7" xfId="0" applyNumberFormat="1" applyFont="1" applyFill="1" applyBorder="1" applyAlignment="1" applyProtection="1">
      <alignment horizontal="right" vertical="top" wrapText="1"/>
    </xf>
    <xf numFmtId="164" fontId="5" fillId="4" borderId="1" xfId="0" applyNumberFormat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164" fontId="5" fillId="4" borderId="1" xfId="0" applyNumberFormat="1" applyFont="1" applyFill="1" applyBorder="1" applyAlignment="1" applyProtection="1">
      <alignment horizontal="right" vertical="top" wrapText="1"/>
    </xf>
    <xf numFmtId="164" fontId="5" fillId="6" borderId="4" xfId="0" applyNumberFormat="1" applyFont="1" applyFill="1" applyBorder="1" applyAlignment="1" applyProtection="1">
      <alignment vertical="top" wrapText="1"/>
    </xf>
    <xf numFmtId="3" fontId="5" fillId="4" borderId="1" xfId="0" applyNumberFormat="1" applyFont="1" applyFill="1" applyBorder="1" applyAlignment="1" applyProtection="1">
      <alignment horizontal="right" vertical="top" wrapText="1"/>
    </xf>
    <xf numFmtId="0" fontId="0" fillId="2" borderId="1" xfId="0" applyFill="1" applyBorder="1" applyProtection="1"/>
    <xf numFmtId="164" fontId="7" fillId="4" borderId="4" xfId="0" applyNumberFormat="1" applyFont="1" applyFill="1" applyBorder="1" applyAlignment="1" applyProtection="1">
      <alignment horizontal="center" vertical="top" wrapText="1"/>
    </xf>
    <xf numFmtId="164" fontId="5" fillId="8" borderId="7" xfId="0" applyNumberFormat="1" applyFont="1" applyFill="1" applyBorder="1" applyAlignment="1" applyProtection="1">
      <alignment horizontal="right" vertical="top" wrapText="1"/>
    </xf>
    <xf numFmtId="164" fontId="5" fillId="8" borderId="1" xfId="0" applyNumberFormat="1" applyFont="1" applyFill="1" applyBorder="1" applyAlignment="1" applyProtection="1">
      <alignment horizontal="right" vertical="top" wrapText="1"/>
    </xf>
    <xf numFmtId="0" fontId="1" fillId="4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3" fillId="0" borderId="0" xfId="0" applyFont="1" applyProtection="1"/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164" fontId="5" fillId="4" borderId="4" xfId="0" applyNumberFormat="1" applyFont="1" applyFill="1" applyBorder="1" applyAlignment="1" applyProtection="1">
      <alignment horizontal="right" vertical="top" wrapText="1"/>
    </xf>
    <xf numFmtId="3" fontId="5" fillId="4" borderId="4" xfId="0" applyNumberFormat="1" applyFont="1" applyFill="1" applyBorder="1" applyAlignment="1" applyProtection="1">
      <alignment horizontal="right" vertical="top" wrapText="1"/>
    </xf>
    <xf numFmtId="0" fontId="6" fillId="4" borderId="0" xfId="0" applyFont="1" applyFill="1" applyAlignment="1" applyProtection="1">
      <alignment horizontal="left" vertical="top"/>
    </xf>
    <xf numFmtId="0" fontId="3" fillId="0" borderId="1" xfId="0" applyFont="1" applyBorder="1" applyProtection="1"/>
    <xf numFmtId="0" fontId="6" fillId="4" borderId="8" xfId="0" applyFont="1" applyFill="1" applyBorder="1" applyAlignment="1" applyProtection="1">
      <alignment horizontal="left" vertical="top" wrapText="1"/>
    </xf>
    <xf numFmtId="164" fontId="5" fillId="7" borderId="4" xfId="0" applyNumberFormat="1" applyFont="1" applyFill="1" applyBorder="1" applyAlignment="1" applyProtection="1">
      <alignment horizontal="center" vertical="top" wrapText="1"/>
    </xf>
    <xf numFmtId="164" fontId="5" fillId="6" borderId="4" xfId="0" applyNumberFormat="1" applyFont="1" applyFill="1" applyBorder="1" applyAlignment="1" applyProtection="1">
      <alignment horizontal="center" vertical="top" wrapText="1"/>
    </xf>
    <xf numFmtId="164" fontId="5" fillId="8" borderId="4" xfId="0" applyNumberFormat="1" applyFont="1" applyFill="1" applyBorder="1" applyAlignment="1" applyProtection="1">
      <alignment horizontal="center" vertical="top" wrapText="1"/>
    </xf>
    <xf numFmtId="3" fontId="5" fillId="4" borderId="8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Protection="1"/>
    <xf numFmtId="0" fontId="9" fillId="5" borderId="2" xfId="0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Protection="1"/>
    <xf numFmtId="0" fontId="0" fillId="9" borderId="1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="85" zoomScaleNormal="85" workbookViewId="0">
      <selection activeCell="D28" sqref="D28"/>
    </sheetView>
  </sheetViews>
  <sheetFormatPr baseColWidth="10" defaultRowHeight="15" x14ac:dyDescent="0.25"/>
  <cols>
    <col min="1" max="1" width="17" style="1" customWidth="1"/>
    <col min="2" max="2" width="6.85546875" style="1" bestFit="1" customWidth="1"/>
    <col min="3" max="3" width="8.7109375" style="1" bestFit="1" customWidth="1"/>
    <col min="4" max="4" width="38.140625" style="1" customWidth="1"/>
    <col min="5" max="5" width="16.140625" style="1" bestFit="1" customWidth="1"/>
    <col min="6" max="6" width="15.42578125" style="1" customWidth="1"/>
    <col min="7" max="7" width="22.7109375" style="1" customWidth="1"/>
    <col min="8" max="8" width="16.140625" style="1" bestFit="1" customWidth="1"/>
    <col min="9" max="9" width="14.5703125" style="1" bestFit="1" customWidth="1"/>
    <col min="10" max="10" width="18.42578125" style="1" bestFit="1" customWidth="1"/>
    <col min="11" max="11" width="18.7109375" style="8" bestFit="1" customWidth="1"/>
    <col min="12" max="12" width="11.42578125" style="1"/>
    <col min="13" max="13" width="20.140625" style="1" customWidth="1"/>
    <col min="14" max="16384" width="11.42578125" style="1"/>
  </cols>
  <sheetData>
    <row r="1" spans="1:14" x14ac:dyDescent="0.25">
      <c r="D1" s="11" t="s">
        <v>158</v>
      </c>
    </row>
    <row r="2" spans="1:14" x14ac:dyDescent="0.25">
      <c r="D2" s="12" t="s">
        <v>159</v>
      </c>
    </row>
    <row r="3" spans="1:14" x14ac:dyDescent="0.25">
      <c r="D3" s="13" t="s">
        <v>160</v>
      </c>
    </row>
    <row r="5" spans="1:14" ht="31.5" x14ac:dyDescent="0.25">
      <c r="A5" s="14" t="s">
        <v>161</v>
      </c>
      <c r="B5" s="15"/>
      <c r="D5" s="14" t="s">
        <v>162</v>
      </c>
      <c r="E5" s="15"/>
      <c r="G5" s="14" t="s">
        <v>163</v>
      </c>
      <c r="H5" s="15"/>
      <c r="J5" s="14" t="s">
        <v>164</v>
      </c>
      <c r="K5" s="15"/>
      <c r="M5" s="14" t="s">
        <v>165</v>
      </c>
      <c r="N5" s="15"/>
    </row>
    <row r="6" spans="1:14" x14ac:dyDescent="0.25">
      <c r="A6" s="16">
        <v>1</v>
      </c>
      <c r="B6" s="11">
        <v>129</v>
      </c>
      <c r="D6" s="16">
        <v>21</v>
      </c>
      <c r="E6" s="12">
        <v>80</v>
      </c>
      <c r="G6" s="16">
        <v>1</v>
      </c>
      <c r="H6" s="11">
        <v>400</v>
      </c>
      <c r="J6" s="16" t="s">
        <v>5</v>
      </c>
      <c r="K6" s="12">
        <v>62</v>
      </c>
      <c r="M6" s="16" t="s">
        <v>5</v>
      </c>
      <c r="N6" s="17">
        <v>112</v>
      </c>
    </row>
    <row r="7" spans="1:14" x14ac:dyDescent="0.25">
      <c r="A7" s="16">
        <v>11</v>
      </c>
      <c r="B7" s="11">
        <v>129</v>
      </c>
      <c r="D7" s="16">
        <v>22</v>
      </c>
      <c r="E7" s="12">
        <v>64</v>
      </c>
      <c r="G7" s="16">
        <v>2</v>
      </c>
      <c r="H7" s="11">
        <v>212</v>
      </c>
      <c r="J7" s="16" t="s">
        <v>14</v>
      </c>
      <c r="K7" s="12">
        <v>80</v>
      </c>
      <c r="M7" s="16" t="s">
        <v>14</v>
      </c>
      <c r="N7" s="17">
        <v>112</v>
      </c>
    </row>
    <row r="8" spans="1:14" x14ac:dyDescent="0.25">
      <c r="A8" s="16">
        <v>12</v>
      </c>
      <c r="B8" s="11">
        <v>117</v>
      </c>
      <c r="D8" s="16">
        <v>31</v>
      </c>
      <c r="E8" s="12">
        <v>64</v>
      </c>
      <c r="G8" s="16">
        <v>3</v>
      </c>
      <c r="H8" s="11">
        <v>169</v>
      </c>
      <c r="J8" s="16" t="s">
        <v>16</v>
      </c>
      <c r="K8" s="13">
        <v>23</v>
      </c>
      <c r="M8" s="16" t="s">
        <v>16</v>
      </c>
      <c r="N8" s="18">
        <v>39</v>
      </c>
    </row>
    <row r="9" spans="1:14" x14ac:dyDescent="0.25">
      <c r="A9" s="16">
        <v>13</v>
      </c>
      <c r="B9" s="12">
        <v>81</v>
      </c>
      <c r="D9" s="16">
        <v>32</v>
      </c>
      <c r="E9" s="12">
        <v>64</v>
      </c>
      <c r="G9" s="16">
        <v>4</v>
      </c>
      <c r="H9" s="11">
        <v>398</v>
      </c>
      <c r="J9" s="16" t="s">
        <v>17</v>
      </c>
      <c r="K9" s="13">
        <v>24</v>
      </c>
      <c r="M9" s="16" t="s">
        <v>17</v>
      </c>
      <c r="N9" s="17">
        <v>112</v>
      </c>
    </row>
    <row r="10" spans="1:14" x14ac:dyDescent="0.25">
      <c r="A10" s="16">
        <v>14</v>
      </c>
      <c r="B10" s="12">
        <v>81</v>
      </c>
      <c r="D10" s="16">
        <v>33</v>
      </c>
      <c r="E10" s="12">
        <v>60</v>
      </c>
      <c r="G10" s="16">
        <v>5</v>
      </c>
      <c r="H10" s="11">
        <v>402</v>
      </c>
      <c r="J10" s="16" t="s">
        <v>18</v>
      </c>
      <c r="K10" s="12">
        <v>56</v>
      </c>
      <c r="M10" s="16" t="s">
        <v>18</v>
      </c>
      <c r="N10" s="17">
        <v>112</v>
      </c>
    </row>
    <row r="11" spans="1:14" x14ac:dyDescent="0.25">
      <c r="A11" s="16">
        <v>15</v>
      </c>
      <c r="B11" s="12">
        <v>56</v>
      </c>
      <c r="D11" s="16">
        <v>41</v>
      </c>
      <c r="E11" s="11">
        <v>128</v>
      </c>
      <c r="G11" s="16" t="s">
        <v>3</v>
      </c>
      <c r="H11" s="13">
        <v>36</v>
      </c>
      <c r="J11" s="16" t="s">
        <v>19</v>
      </c>
      <c r="K11" s="12">
        <v>60</v>
      </c>
      <c r="M11" s="16" t="s">
        <v>53</v>
      </c>
      <c r="N11" s="18">
        <v>36</v>
      </c>
    </row>
    <row r="12" spans="1:14" x14ac:dyDescent="0.25">
      <c r="A12" s="16">
        <v>2</v>
      </c>
      <c r="B12" s="11">
        <v>117</v>
      </c>
      <c r="D12" s="16">
        <v>42</v>
      </c>
      <c r="E12" s="11">
        <v>128</v>
      </c>
      <c r="G12" s="16" t="s">
        <v>4</v>
      </c>
      <c r="H12" s="13">
        <v>40</v>
      </c>
      <c r="J12" s="16" t="s">
        <v>20</v>
      </c>
      <c r="K12" s="12">
        <v>82</v>
      </c>
      <c r="M12" s="16" t="s">
        <v>10</v>
      </c>
      <c r="N12" s="18">
        <v>40</v>
      </c>
    </row>
    <row r="13" spans="1:14" x14ac:dyDescent="0.25">
      <c r="A13" s="16">
        <v>21</v>
      </c>
      <c r="B13" s="11">
        <v>129</v>
      </c>
      <c r="D13" s="16">
        <v>51</v>
      </c>
      <c r="E13" s="11">
        <v>128</v>
      </c>
      <c r="G13" s="16" t="s">
        <v>5</v>
      </c>
      <c r="H13" s="13">
        <v>40</v>
      </c>
      <c r="J13" s="16" t="s">
        <v>21</v>
      </c>
      <c r="K13" s="12">
        <v>88</v>
      </c>
      <c r="M13" s="16" t="s">
        <v>54</v>
      </c>
      <c r="N13" s="18">
        <v>36</v>
      </c>
    </row>
    <row r="14" spans="1:14" x14ac:dyDescent="0.25">
      <c r="A14" s="16">
        <v>22</v>
      </c>
      <c r="B14" s="13">
        <v>48</v>
      </c>
      <c r="D14" s="19">
        <v>61</v>
      </c>
      <c r="E14" s="20">
        <v>188</v>
      </c>
      <c r="G14" s="16" t="s">
        <v>6</v>
      </c>
      <c r="H14" s="13">
        <v>16</v>
      </c>
      <c r="J14" s="16" t="s">
        <v>22</v>
      </c>
      <c r="K14" s="11">
        <v>184</v>
      </c>
      <c r="M14" s="16" t="s">
        <v>11</v>
      </c>
      <c r="N14" s="18">
        <v>40</v>
      </c>
    </row>
    <row r="15" spans="1:14" x14ac:dyDescent="0.25">
      <c r="A15" s="21"/>
      <c r="B15" s="3"/>
      <c r="D15" s="3"/>
      <c r="E15" s="3"/>
      <c r="G15" s="16" t="s">
        <v>7</v>
      </c>
      <c r="H15" s="13">
        <v>18</v>
      </c>
      <c r="J15" s="16" t="s">
        <v>23</v>
      </c>
      <c r="K15" s="13">
        <v>21</v>
      </c>
      <c r="M15" s="16" t="s">
        <v>55</v>
      </c>
      <c r="N15" s="18">
        <v>35</v>
      </c>
    </row>
    <row r="16" spans="1:14" x14ac:dyDescent="0.25">
      <c r="A16" s="21"/>
      <c r="B16" s="3"/>
      <c r="D16" s="3"/>
      <c r="E16" s="3"/>
      <c r="G16" s="16" t="s">
        <v>8</v>
      </c>
      <c r="H16" s="13">
        <v>40</v>
      </c>
      <c r="J16" s="16" t="s">
        <v>24</v>
      </c>
      <c r="K16" s="12">
        <v>67</v>
      </c>
      <c r="M16" s="16" t="s">
        <v>56</v>
      </c>
      <c r="N16" s="18">
        <v>36</v>
      </c>
    </row>
    <row r="17" spans="1:17" ht="15.75" x14ac:dyDescent="0.25">
      <c r="A17" s="22" t="s">
        <v>107</v>
      </c>
      <c r="B17" s="23">
        <f>SUM(B6:B16)</f>
        <v>887</v>
      </c>
      <c r="D17" s="22" t="s">
        <v>107</v>
      </c>
      <c r="E17" s="23">
        <f>SUM(E6:E16)</f>
        <v>904</v>
      </c>
      <c r="G17" s="16" t="s">
        <v>9</v>
      </c>
      <c r="H17" s="13">
        <v>25</v>
      </c>
      <c r="J17" s="16" t="s">
        <v>25</v>
      </c>
      <c r="K17" s="13">
        <v>24</v>
      </c>
      <c r="M17" s="16" t="s">
        <v>57</v>
      </c>
      <c r="N17" s="18">
        <v>40</v>
      </c>
    </row>
    <row r="18" spans="1:17" x14ac:dyDescent="0.25">
      <c r="G18" s="16" t="s">
        <v>10</v>
      </c>
      <c r="H18" s="13">
        <v>30</v>
      </c>
      <c r="J18" s="16" t="s">
        <v>26</v>
      </c>
      <c r="K18" s="13">
        <v>24</v>
      </c>
      <c r="M18" s="16" t="s">
        <v>58</v>
      </c>
      <c r="N18" s="18">
        <v>36</v>
      </c>
    </row>
    <row r="19" spans="1:17" x14ac:dyDescent="0.25">
      <c r="G19" s="16" t="s">
        <v>11</v>
      </c>
      <c r="H19" s="13">
        <v>24</v>
      </c>
      <c r="J19" s="16" t="s">
        <v>27</v>
      </c>
      <c r="K19" s="12">
        <v>80</v>
      </c>
      <c r="M19" s="16" t="s">
        <v>59</v>
      </c>
      <c r="N19" s="18">
        <v>40</v>
      </c>
    </row>
    <row r="20" spans="1:17" x14ac:dyDescent="0.25">
      <c r="G20" s="16" t="s">
        <v>12</v>
      </c>
      <c r="H20" s="13">
        <v>40</v>
      </c>
      <c r="J20" s="16" t="s">
        <v>28</v>
      </c>
      <c r="K20" s="12">
        <v>63</v>
      </c>
      <c r="M20" s="16" t="s">
        <v>12</v>
      </c>
      <c r="N20" s="24">
        <v>93</v>
      </c>
    </row>
    <row r="21" spans="1:17" x14ac:dyDescent="0.25">
      <c r="G21" s="19" t="s">
        <v>13</v>
      </c>
      <c r="H21" s="13">
        <v>24</v>
      </c>
      <c r="J21" s="19" t="s">
        <v>29</v>
      </c>
      <c r="K21" s="13">
        <v>32</v>
      </c>
      <c r="M21" s="19" t="s">
        <v>13</v>
      </c>
      <c r="N21" s="18">
        <v>32</v>
      </c>
    </row>
    <row r="22" spans="1:17" ht="18" customHeight="1" x14ac:dyDescent="0.25">
      <c r="G22" s="21" t="s">
        <v>14</v>
      </c>
      <c r="H22" s="13">
        <v>34</v>
      </c>
      <c r="J22" s="21" t="s">
        <v>30</v>
      </c>
      <c r="K22" s="13">
        <v>32</v>
      </c>
      <c r="M22" s="21" t="s">
        <v>60</v>
      </c>
      <c r="N22" s="18">
        <v>32</v>
      </c>
    </row>
    <row r="23" spans="1:17" x14ac:dyDescent="0.25">
      <c r="G23" s="3"/>
      <c r="H23" s="2"/>
      <c r="J23" s="16" t="s">
        <v>31</v>
      </c>
      <c r="K23" s="11">
        <v>184</v>
      </c>
      <c r="M23" s="16" t="s">
        <v>61</v>
      </c>
      <c r="N23" s="18">
        <v>30</v>
      </c>
    </row>
    <row r="24" spans="1:17" x14ac:dyDescent="0.25">
      <c r="G24" s="3"/>
      <c r="H24" s="3"/>
      <c r="J24" s="16" t="s">
        <v>32</v>
      </c>
      <c r="K24" s="13">
        <v>18</v>
      </c>
      <c r="M24" s="16" t="s">
        <v>62</v>
      </c>
      <c r="N24" s="24">
        <v>80</v>
      </c>
    </row>
    <row r="25" spans="1:17" ht="15.75" x14ac:dyDescent="0.25">
      <c r="G25" s="22" t="s">
        <v>107</v>
      </c>
      <c r="H25" s="25">
        <f>SUM(H6:H24)</f>
        <v>1948</v>
      </c>
      <c r="J25" s="16" t="s">
        <v>33</v>
      </c>
      <c r="K25" s="13">
        <v>19</v>
      </c>
      <c r="M25" s="16" t="s">
        <v>63</v>
      </c>
      <c r="N25" s="18">
        <v>40</v>
      </c>
    </row>
    <row r="26" spans="1:17" ht="30" x14ac:dyDescent="0.25">
      <c r="D26" s="50" t="s">
        <v>210</v>
      </c>
      <c r="J26" s="16" t="s">
        <v>34</v>
      </c>
      <c r="K26" s="13">
        <v>18</v>
      </c>
      <c r="M26" s="16" t="s">
        <v>64</v>
      </c>
      <c r="N26" s="24">
        <v>93</v>
      </c>
    </row>
    <row r="27" spans="1:17" x14ac:dyDescent="0.25">
      <c r="D27" s="2" t="s">
        <v>81</v>
      </c>
      <c r="E27" s="2" t="s">
        <v>50</v>
      </c>
      <c r="F27" s="3" t="s">
        <v>51</v>
      </c>
      <c r="J27" s="16" t="s">
        <v>35</v>
      </c>
      <c r="K27" s="13">
        <v>18</v>
      </c>
      <c r="M27" s="16" t="s">
        <v>65</v>
      </c>
      <c r="N27" s="18">
        <v>32</v>
      </c>
      <c r="Q27" s="10"/>
    </row>
    <row r="28" spans="1:17" x14ac:dyDescent="0.25">
      <c r="D28" s="7"/>
      <c r="E28" s="5">
        <f>E31+E32+E33+E34+E35</f>
        <v>0</v>
      </c>
      <c r="F28" s="5">
        <f>F31+F32+F33+F34+F35</f>
        <v>0</v>
      </c>
      <c r="J28" s="16" t="s">
        <v>36</v>
      </c>
      <c r="K28" s="11">
        <v>184</v>
      </c>
      <c r="M28" s="16" t="s">
        <v>66</v>
      </c>
      <c r="N28" s="18">
        <v>40</v>
      </c>
    </row>
    <row r="29" spans="1:17" x14ac:dyDescent="0.25">
      <c r="J29" s="16" t="s">
        <v>37</v>
      </c>
      <c r="K29" s="13">
        <v>24</v>
      </c>
      <c r="M29" s="16" t="s">
        <v>67</v>
      </c>
      <c r="N29" s="18">
        <v>22</v>
      </c>
    </row>
    <row r="30" spans="1:17" x14ac:dyDescent="0.25">
      <c r="D30" s="9" t="s">
        <v>78</v>
      </c>
      <c r="E30" s="9" t="s">
        <v>79</v>
      </c>
      <c r="F30" s="9" t="s">
        <v>80</v>
      </c>
      <c r="G30" s="9" t="s">
        <v>208</v>
      </c>
      <c r="J30" s="16" t="s">
        <v>38</v>
      </c>
      <c r="K30" s="13">
        <v>20</v>
      </c>
      <c r="M30" s="16" t="s">
        <v>68</v>
      </c>
      <c r="N30" s="18">
        <v>20</v>
      </c>
    </row>
    <row r="31" spans="1:17" x14ac:dyDescent="0.25">
      <c r="D31" s="2" t="s">
        <v>0</v>
      </c>
      <c r="E31" s="5">
        <f>COUNTIF($B$6:$B$16,"&gt;="&amp;$D$28)</f>
        <v>0</v>
      </c>
      <c r="F31" s="5">
        <f>SUMIF($B$6:$B$16,"&gt;="&amp;$D$28,B6:B16)</f>
        <v>0</v>
      </c>
      <c r="G31" s="3">
        <f>INT(F31/2)</f>
        <v>0</v>
      </c>
      <c r="J31" s="16" t="s">
        <v>39</v>
      </c>
      <c r="K31" s="12">
        <v>80</v>
      </c>
      <c r="M31" s="27" t="s">
        <v>166</v>
      </c>
      <c r="N31" s="18">
        <v>35</v>
      </c>
    </row>
    <row r="32" spans="1:17" x14ac:dyDescent="0.25">
      <c r="D32" s="2" t="s">
        <v>1</v>
      </c>
      <c r="E32" s="5">
        <f>COUNTIF($E$6:$E$16,"&gt;="&amp;$D$28)</f>
        <v>0</v>
      </c>
      <c r="F32" s="5">
        <f>SUMIF($E$6:$E$16,"&gt;="&amp;$D$28,E6:E16)</f>
        <v>0</v>
      </c>
      <c r="G32" s="3">
        <f t="shared" ref="G32:G35" si="0">INT(F32/2)</f>
        <v>0</v>
      </c>
      <c r="J32" s="16" t="s">
        <v>40</v>
      </c>
      <c r="K32" s="13">
        <v>44</v>
      </c>
      <c r="M32" s="16" t="s">
        <v>69</v>
      </c>
      <c r="N32" s="17">
        <v>112</v>
      </c>
    </row>
    <row r="33" spans="4:14" x14ac:dyDescent="0.25">
      <c r="D33" s="2" t="s">
        <v>2</v>
      </c>
      <c r="E33" s="5">
        <f>COUNTIF($H$6:$H$24,"&gt;="&amp;$D$28)</f>
        <v>0</v>
      </c>
      <c r="F33" s="5">
        <f>SUMIF($H$6:$H$24,"&gt;="&amp;$D$28,H6:H24)</f>
        <v>0</v>
      </c>
      <c r="G33" s="3">
        <f t="shared" si="0"/>
        <v>0</v>
      </c>
      <c r="J33" s="16" t="s">
        <v>41</v>
      </c>
      <c r="K33" s="13">
        <v>30</v>
      </c>
      <c r="M33" s="16" t="s">
        <v>70</v>
      </c>
      <c r="N33" s="17">
        <v>112</v>
      </c>
    </row>
    <row r="34" spans="4:14" x14ac:dyDescent="0.25">
      <c r="D34" s="2" t="s">
        <v>15</v>
      </c>
      <c r="E34" s="5">
        <f>COUNTIF($K$6:$K$42,"&gt;="&amp;$D$28)</f>
        <v>0</v>
      </c>
      <c r="F34" s="5">
        <f>SUMIF($K$6:$K$42,"&gt;="&amp;$D$28,K6:K42)</f>
        <v>0</v>
      </c>
      <c r="G34" s="3">
        <f t="shared" si="0"/>
        <v>0</v>
      </c>
      <c r="J34" s="16" t="s">
        <v>42</v>
      </c>
      <c r="K34" s="13">
        <v>20</v>
      </c>
      <c r="M34" s="16" t="s">
        <v>71</v>
      </c>
      <c r="N34" s="17">
        <v>112</v>
      </c>
    </row>
    <row r="35" spans="4:14" x14ac:dyDescent="0.25">
      <c r="D35" s="2" t="s">
        <v>52</v>
      </c>
      <c r="E35" s="5">
        <f>COUNTIF($N$6:$N$41,"&gt;="&amp;$D$28)</f>
        <v>0</v>
      </c>
      <c r="F35" s="5">
        <f>SUMIF($N$6:$N$41,"&gt;="&amp;$D$28,N6:N41)</f>
        <v>0</v>
      </c>
      <c r="G35" s="3">
        <f t="shared" si="0"/>
        <v>0</v>
      </c>
      <c r="J35" s="16" t="s">
        <v>43</v>
      </c>
      <c r="K35" s="13">
        <v>44</v>
      </c>
      <c r="M35" s="16" t="s">
        <v>72</v>
      </c>
      <c r="N35" s="17">
        <v>112</v>
      </c>
    </row>
    <row r="36" spans="4:14" x14ac:dyDescent="0.25">
      <c r="F36" s="47">
        <f>SUM(F31:F35)</f>
        <v>0</v>
      </c>
      <c r="G36" s="47">
        <f>SUM(G31:G35)</f>
        <v>0</v>
      </c>
      <c r="J36" s="16" t="s">
        <v>44</v>
      </c>
      <c r="K36" s="13">
        <v>46</v>
      </c>
      <c r="M36" s="16" t="s">
        <v>73</v>
      </c>
      <c r="N36" s="17">
        <v>114</v>
      </c>
    </row>
    <row r="37" spans="4:14" x14ac:dyDescent="0.25">
      <c r="E37" s="6"/>
      <c r="J37" s="16" t="s">
        <v>45</v>
      </c>
      <c r="K37" s="13">
        <v>29</v>
      </c>
      <c r="M37" s="16" t="s">
        <v>74</v>
      </c>
      <c r="N37" s="17">
        <v>114</v>
      </c>
    </row>
    <row r="38" spans="4:14" x14ac:dyDescent="0.25">
      <c r="J38" s="19" t="s">
        <v>46</v>
      </c>
      <c r="K38" s="13">
        <v>38</v>
      </c>
      <c r="M38" s="19" t="s">
        <v>75</v>
      </c>
      <c r="N38" s="18">
        <v>30</v>
      </c>
    </row>
    <row r="39" spans="4:14" x14ac:dyDescent="0.25">
      <c r="J39" s="21" t="s">
        <v>47</v>
      </c>
      <c r="K39" s="13">
        <v>34</v>
      </c>
      <c r="M39" s="21" t="s">
        <v>76</v>
      </c>
      <c r="N39" s="18">
        <v>30</v>
      </c>
    </row>
    <row r="40" spans="4:14" x14ac:dyDescent="0.25">
      <c r="J40" s="19" t="s">
        <v>48</v>
      </c>
      <c r="K40" s="28">
        <v>45</v>
      </c>
      <c r="M40" s="21" t="s">
        <v>77</v>
      </c>
      <c r="N40" s="18">
        <v>30</v>
      </c>
    </row>
    <row r="41" spans="4:14" x14ac:dyDescent="0.25">
      <c r="J41" s="21" t="s">
        <v>49</v>
      </c>
      <c r="K41" s="29">
        <v>21</v>
      </c>
      <c r="M41" s="3"/>
      <c r="N41" s="3"/>
    </row>
    <row r="42" spans="4:14" ht="15.75" x14ac:dyDescent="0.25">
      <c r="J42" s="3"/>
      <c r="K42" s="2"/>
      <c r="M42" s="22" t="s">
        <v>107</v>
      </c>
      <c r="N42" s="25">
        <f>SUM(N6:N41)</f>
        <v>2141</v>
      </c>
    </row>
    <row r="43" spans="4:14" ht="15.75" x14ac:dyDescent="0.25">
      <c r="J43" s="22" t="s">
        <v>107</v>
      </c>
      <c r="K43" s="25">
        <f>SUM(K6:K42)</f>
        <v>1918</v>
      </c>
    </row>
    <row r="54" spans="7:13" x14ac:dyDescent="0.25">
      <c r="G54" s="2" t="s">
        <v>81</v>
      </c>
      <c r="H54" s="2" t="s">
        <v>50</v>
      </c>
      <c r="I54" s="3" t="s">
        <v>51</v>
      </c>
      <c r="K54" s="9" t="s">
        <v>78</v>
      </c>
      <c r="L54" s="4" t="s">
        <v>79</v>
      </c>
      <c r="M54" s="4" t="s">
        <v>80</v>
      </c>
    </row>
    <row r="55" spans="7:13" x14ac:dyDescent="0.25">
      <c r="G55" s="26"/>
      <c r="H55" s="3">
        <f>COUNTIF(C:C,"&gt;="&amp;G55)</f>
        <v>0</v>
      </c>
      <c r="I55" s="5">
        <f>SUMIF(C:C,"&gt;="&amp;G55,C:C)</f>
        <v>0</v>
      </c>
      <c r="K55" s="2" t="s">
        <v>0</v>
      </c>
      <c r="L55" s="3">
        <f>COUNTIF(C53:C61,"&gt;="&amp;$G$55)</f>
        <v>0</v>
      </c>
      <c r="M55" s="5">
        <f>SUMIF(C53:C61,"&gt;="&amp;$G$55,C53:C61)</f>
        <v>0</v>
      </c>
    </row>
    <row r="56" spans="7:13" x14ac:dyDescent="0.25">
      <c r="K56" s="2" t="s">
        <v>1</v>
      </c>
      <c r="L56" s="3">
        <f>COUNTIF(C63:C71,"&gt;="&amp;$G$55)</f>
        <v>0</v>
      </c>
      <c r="M56" s="5">
        <f>SUMIF(C63:C71,"&gt;="&amp;$G$55,C63:C71)</f>
        <v>0</v>
      </c>
    </row>
    <row r="57" spans="7:13" x14ac:dyDescent="0.25">
      <c r="K57" s="2" t="s">
        <v>2</v>
      </c>
      <c r="L57" s="3">
        <f>COUNTIF(C73:C89,"&gt;="&amp;$G$55)</f>
        <v>0</v>
      </c>
      <c r="M57" s="5">
        <f>SUMIF(C73:C89,"&gt;="&amp;$G$55,C73:C89)</f>
        <v>0</v>
      </c>
    </row>
    <row r="58" spans="7:13" x14ac:dyDescent="0.25">
      <c r="K58" s="2" t="s">
        <v>15</v>
      </c>
      <c r="L58" s="3">
        <f>COUNTIF(C91:C126,"&gt;="&amp;$G$55)</f>
        <v>0</v>
      </c>
      <c r="M58" s="5">
        <f>SUMIF(C91:C126,"&gt;="&amp;$G$55,C91:C126)</f>
        <v>0</v>
      </c>
    </row>
    <row r="59" spans="7:13" x14ac:dyDescent="0.25">
      <c r="K59" s="2" t="s">
        <v>52</v>
      </c>
      <c r="L59" s="3">
        <f>COUNTIF(C128:C162,"&gt;="&amp;$G$55)</f>
        <v>0</v>
      </c>
      <c r="M59" s="5">
        <f>SUMIF(C128:C162,"&gt;="&amp;$G$55,C128:C162)</f>
        <v>0</v>
      </c>
    </row>
    <row r="61" spans="7:13" x14ac:dyDescent="0.25">
      <c r="L61" s="1">
        <f>SUM(L55:L60)</f>
        <v>0</v>
      </c>
      <c r="M61" s="6">
        <f>SUM(M55:M60)</f>
        <v>0</v>
      </c>
    </row>
  </sheetData>
  <sheetProtection algorithmName="SHA-512" hashValue="xO9lgYooq/fXP/mChRn0pzpmHl/er1jHPOWW339fRdXo9/sFFBphESrFGCffkmcXgvTQ0TFGiwpV6g/sniSIvQ==" saltValue="b5A0TYWD8GrPt7ts4x367Q==" spinCount="100000" sheet="1" objects="1" scenarios="1"/>
  <dataValidations count="2">
    <dataValidation type="whole" allowBlank="1" showInputMessage="1" showErrorMessage="1" error="Las capacidades de las aulas sólo pueden ser entre 16 y 402" sqref="G55">
      <formula1>16</formula1>
      <formula2>402</formula2>
    </dataValidation>
    <dataValidation type="whole" allowBlank="1" showInputMessage="1" showErrorMessage="1" sqref="D28">
      <formula1>0</formula1>
      <formula2>500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zoomScale="90" zoomScaleNormal="90" workbookViewId="0">
      <selection activeCell="B25" sqref="B25"/>
    </sheetView>
  </sheetViews>
  <sheetFormatPr baseColWidth="10" defaultRowHeight="15.75" x14ac:dyDescent="0.25"/>
  <cols>
    <col min="1" max="1" width="11.42578125" style="32"/>
    <col min="2" max="2" width="27.140625" style="32" customWidth="1"/>
    <col min="3" max="3" width="18" style="32" customWidth="1"/>
    <col min="4" max="4" width="22.85546875" style="32" customWidth="1"/>
    <col min="5" max="5" width="11.42578125" style="32"/>
    <col min="6" max="6" width="5.85546875" style="32" customWidth="1"/>
    <col min="7" max="7" width="16.42578125" style="32" customWidth="1"/>
    <col min="8" max="17" width="11.42578125" style="32"/>
    <col min="18" max="18" width="6.140625" style="32" customWidth="1"/>
    <col min="19" max="19" width="33.5703125" style="32" customWidth="1"/>
    <col min="20" max="16384" width="11.42578125" style="32"/>
  </cols>
  <sheetData>
    <row r="3" spans="1:19" x14ac:dyDescent="0.25">
      <c r="A3" s="30"/>
      <c r="B3" s="31"/>
      <c r="C3" s="31"/>
    </row>
    <row r="4" spans="1:19" ht="36" x14ac:dyDescent="0.25">
      <c r="A4" s="33" t="s">
        <v>82</v>
      </c>
      <c r="B4" s="34" t="s">
        <v>83</v>
      </c>
      <c r="C4" s="31"/>
      <c r="D4" s="33" t="s">
        <v>84</v>
      </c>
      <c r="E4" s="34" t="s">
        <v>83</v>
      </c>
      <c r="G4" s="33" t="s">
        <v>85</v>
      </c>
      <c r="H4" s="34" t="s">
        <v>83</v>
      </c>
      <c r="J4" s="33" t="s">
        <v>86</v>
      </c>
      <c r="K4" s="34" t="s">
        <v>83</v>
      </c>
      <c r="M4" s="35" t="s">
        <v>87</v>
      </c>
      <c r="N4" s="34" t="s">
        <v>83</v>
      </c>
      <c r="P4" s="48" t="s">
        <v>209</v>
      </c>
      <c r="Q4" s="34" t="s">
        <v>83</v>
      </c>
      <c r="R4" s="31"/>
    </row>
    <row r="5" spans="1:19" x14ac:dyDescent="0.25">
      <c r="A5" s="16">
        <v>1</v>
      </c>
      <c r="B5" s="12">
        <v>63</v>
      </c>
      <c r="C5" s="31"/>
      <c r="D5" s="16">
        <v>13</v>
      </c>
      <c r="E5" s="11">
        <v>144</v>
      </c>
      <c r="G5" s="36" t="s">
        <v>88</v>
      </c>
      <c r="H5" s="13">
        <v>40</v>
      </c>
      <c r="J5" s="37" t="s">
        <v>89</v>
      </c>
      <c r="K5" s="13">
        <v>28</v>
      </c>
      <c r="M5" s="37" t="s">
        <v>90</v>
      </c>
      <c r="N5" s="12">
        <v>96</v>
      </c>
      <c r="P5" s="16">
        <v>1</v>
      </c>
      <c r="Q5" s="11">
        <v>115</v>
      </c>
      <c r="R5" s="31"/>
      <c r="S5" s="11" t="s">
        <v>158</v>
      </c>
    </row>
    <row r="6" spans="1:19" x14ac:dyDescent="0.25">
      <c r="A6" s="16">
        <v>2</v>
      </c>
      <c r="B6" s="12">
        <v>63</v>
      </c>
      <c r="C6" s="31"/>
      <c r="D6" s="16">
        <v>14</v>
      </c>
      <c r="E6" s="11">
        <v>182</v>
      </c>
      <c r="G6" s="36" t="s">
        <v>91</v>
      </c>
      <c r="H6" s="13">
        <v>50</v>
      </c>
      <c r="J6" s="37" t="s">
        <v>92</v>
      </c>
      <c r="K6" s="13">
        <v>28</v>
      </c>
      <c r="M6" s="37" t="s">
        <v>93</v>
      </c>
      <c r="N6" s="12">
        <v>96</v>
      </c>
      <c r="P6" s="16">
        <v>13</v>
      </c>
      <c r="Q6" s="12">
        <v>80</v>
      </c>
      <c r="R6" s="31"/>
      <c r="S6" s="12" t="s">
        <v>159</v>
      </c>
    </row>
    <row r="7" spans="1:19" x14ac:dyDescent="0.25">
      <c r="A7" s="16">
        <v>3</v>
      </c>
      <c r="B7" s="11">
        <v>144</v>
      </c>
      <c r="C7" s="31"/>
      <c r="D7" s="16">
        <v>15</v>
      </c>
      <c r="E7" s="11">
        <v>144</v>
      </c>
      <c r="G7" s="36" t="s">
        <v>94</v>
      </c>
      <c r="H7" s="12">
        <v>72</v>
      </c>
      <c r="J7" s="37" t="s">
        <v>95</v>
      </c>
      <c r="K7" s="12">
        <v>81</v>
      </c>
      <c r="M7" s="37" t="s">
        <v>96</v>
      </c>
      <c r="N7" s="12">
        <v>80</v>
      </c>
      <c r="P7" s="16">
        <v>14</v>
      </c>
      <c r="Q7" s="12">
        <v>90</v>
      </c>
      <c r="R7" s="31"/>
      <c r="S7" s="13" t="s">
        <v>160</v>
      </c>
    </row>
    <row r="8" spans="1:19" x14ac:dyDescent="0.25">
      <c r="A8" s="16">
        <v>4</v>
      </c>
      <c r="B8" s="11">
        <v>182</v>
      </c>
      <c r="C8" s="31"/>
      <c r="D8" s="16">
        <v>16</v>
      </c>
      <c r="E8" s="12">
        <v>99</v>
      </c>
      <c r="G8" s="36" t="s">
        <v>97</v>
      </c>
      <c r="H8" s="12">
        <v>63</v>
      </c>
      <c r="J8" s="37" t="s">
        <v>98</v>
      </c>
      <c r="K8" s="13">
        <v>28</v>
      </c>
      <c r="M8" s="37" t="s">
        <v>99</v>
      </c>
      <c r="N8" s="12">
        <v>80</v>
      </c>
      <c r="P8" s="16">
        <v>15</v>
      </c>
      <c r="Q8" s="12">
        <v>75</v>
      </c>
      <c r="R8" s="31"/>
    </row>
    <row r="9" spans="1:19" x14ac:dyDescent="0.25">
      <c r="A9" s="16">
        <v>5</v>
      </c>
      <c r="B9" s="11">
        <v>144</v>
      </c>
      <c r="C9" s="31"/>
      <c r="D9" s="16">
        <v>17</v>
      </c>
      <c r="E9" s="12">
        <v>55</v>
      </c>
      <c r="G9" s="36" t="s">
        <v>100</v>
      </c>
      <c r="H9" s="11">
        <v>182</v>
      </c>
      <c r="J9" s="37" t="s">
        <v>101</v>
      </c>
      <c r="K9" s="12">
        <v>66</v>
      </c>
      <c r="M9" s="37" t="s">
        <v>102</v>
      </c>
      <c r="N9" s="12">
        <v>80</v>
      </c>
      <c r="P9" s="16">
        <v>16</v>
      </c>
      <c r="Q9" s="12">
        <v>75</v>
      </c>
      <c r="R9" s="31"/>
    </row>
    <row r="10" spans="1:19" x14ac:dyDescent="0.25">
      <c r="A10" s="16">
        <v>6</v>
      </c>
      <c r="B10" s="12">
        <v>63</v>
      </c>
      <c r="C10" s="31"/>
      <c r="D10" s="16">
        <v>18</v>
      </c>
      <c r="E10" s="12">
        <v>55</v>
      </c>
      <c r="G10" s="36" t="s">
        <v>103</v>
      </c>
      <c r="H10" s="13">
        <v>45</v>
      </c>
      <c r="J10" s="37" t="s">
        <v>104</v>
      </c>
      <c r="K10" s="12">
        <v>91</v>
      </c>
      <c r="M10" s="37" t="s">
        <v>105</v>
      </c>
      <c r="N10" s="12">
        <v>80</v>
      </c>
      <c r="P10" s="36" t="s">
        <v>106</v>
      </c>
      <c r="Q10" s="13">
        <v>40</v>
      </c>
      <c r="R10" s="31"/>
    </row>
    <row r="11" spans="1:19" x14ac:dyDescent="0.25">
      <c r="A11" s="16">
        <v>7</v>
      </c>
      <c r="B11" s="12">
        <v>63</v>
      </c>
      <c r="C11" s="31"/>
      <c r="D11" s="37" t="s">
        <v>107</v>
      </c>
      <c r="E11" s="38">
        <v>679</v>
      </c>
      <c r="G11" s="36" t="s">
        <v>108</v>
      </c>
      <c r="H11" s="12">
        <v>70</v>
      </c>
      <c r="J11" s="37" t="s">
        <v>109</v>
      </c>
      <c r="K11" s="12">
        <v>85</v>
      </c>
      <c r="M11" s="37" t="s">
        <v>110</v>
      </c>
      <c r="N11" s="12">
        <v>96</v>
      </c>
      <c r="P11" s="36" t="s">
        <v>111</v>
      </c>
      <c r="Q11" s="13">
        <v>50</v>
      </c>
      <c r="R11" s="31"/>
    </row>
    <row r="12" spans="1:19" x14ac:dyDescent="0.25">
      <c r="A12" s="16">
        <v>8</v>
      </c>
      <c r="B12" s="12">
        <v>99</v>
      </c>
      <c r="C12" s="31"/>
      <c r="G12" s="36" t="s">
        <v>112</v>
      </c>
      <c r="H12" s="13">
        <v>36</v>
      </c>
      <c r="J12" s="37" t="s">
        <v>113</v>
      </c>
      <c r="K12" s="12">
        <v>87</v>
      </c>
      <c r="M12" s="37" t="s">
        <v>114</v>
      </c>
      <c r="N12" s="12">
        <v>96</v>
      </c>
      <c r="P12" s="36" t="s">
        <v>115</v>
      </c>
      <c r="Q12" s="12">
        <v>65</v>
      </c>
      <c r="R12" s="31"/>
    </row>
    <row r="13" spans="1:19" x14ac:dyDescent="0.25">
      <c r="A13" s="16">
        <v>9</v>
      </c>
      <c r="B13" s="13">
        <v>45</v>
      </c>
      <c r="C13" s="31"/>
      <c r="G13" s="36" t="s">
        <v>116</v>
      </c>
      <c r="H13" s="12">
        <v>60</v>
      </c>
      <c r="J13" s="37" t="s">
        <v>117</v>
      </c>
      <c r="K13" s="11">
        <v>118</v>
      </c>
      <c r="M13" s="37" t="s">
        <v>118</v>
      </c>
      <c r="N13" s="12">
        <v>80</v>
      </c>
      <c r="P13" s="16">
        <v>22</v>
      </c>
      <c r="Q13" s="12">
        <v>60</v>
      </c>
      <c r="R13" s="31"/>
    </row>
    <row r="14" spans="1:19" x14ac:dyDescent="0.25">
      <c r="A14" s="16">
        <v>10</v>
      </c>
      <c r="B14" s="13">
        <v>45</v>
      </c>
      <c r="C14" s="31"/>
      <c r="G14" s="36" t="s">
        <v>119</v>
      </c>
      <c r="H14" s="13">
        <v>30</v>
      </c>
      <c r="J14" s="37" t="s">
        <v>120</v>
      </c>
      <c r="K14" s="11">
        <v>132</v>
      </c>
      <c r="M14" s="37" t="s">
        <v>121</v>
      </c>
      <c r="N14" s="12">
        <v>80</v>
      </c>
      <c r="P14" s="16">
        <v>23</v>
      </c>
      <c r="Q14" s="13">
        <v>40</v>
      </c>
      <c r="R14" s="31"/>
    </row>
    <row r="15" spans="1:19" x14ac:dyDescent="0.25">
      <c r="A15" s="16">
        <v>11</v>
      </c>
      <c r="B15" s="12">
        <v>99</v>
      </c>
      <c r="C15" s="31"/>
      <c r="G15" s="36" t="s">
        <v>122</v>
      </c>
      <c r="H15" s="12">
        <v>80</v>
      </c>
      <c r="J15" s="37" t="s">
        <v>123</v>
      </c>
      <c r="K15" s="12">
        <v>64</v>
      </c>
      <c r="M15" s="37" t="s">
        <v>124</v>
      </c>
      <c r="N15" s="12">
        <v>80</v>
      </c>
      <c r="P15" s="16">
        <v>24</v>
      </c>
      <c r="Q15" s="13">
        <v>50</v>
      </c>
      <c r="R15" s="31"/>
    </row>
    <row r="16" spans="1:19" x14ac:dyDescent="0.25">
      <c r="A16" s="37" t="s">
        <v>107</v>
      </c>
      <c r="B16" s="39">
        <v>1010</v>
      </c>
      <c r="C16" s="31"/>
      <c r="G16" s="36" t="s">
        <v>125</v>
      </c>
      <c r="H16" s="13">
        <v>32</v>
      </c>
      <c r="J16" s="37" t="s">
        <v>126</v>
      </c>
      <c r="K16" s="13">
        <v>28</v>
      </c>
      <c r="M16" s="37" t="s">
        <v>127</v>
      </c>
      <c r="N16" s="12">
        <v>80</v>
      </c>
      <c r="P16" s="16">
        <v>25</v>
      </c>
      <c r="Q16" s="12">
        <v>100</v>
      </c>
      <c r="R16" s="31"/>
    </row>
    <row r="17" spans="1:18" x14ac:dyDescent="0.25">
      <c r="A17" s="40"/>
      <c r="B17" s="31"/>
      <c r="C17" s="31"/>
      <c r="G17" s="36" t="s">
        <v>128</v>
      </c>
      <c r="H17" s="13">
        <v>32</v>
      </c>
      <c r="J17" s="37" t="s">
        <v>129</v>
      </c>
      <c r="K17" s="13">
        <v>28</v>
      </c>
      <c r="M17" s="37" t="s">
        <v>130</v>
      </c>
      <c r="N17" s="13">
        <v>48</v>
      </c>
      <c r="P17" s="16">
        <v>26</v>
      </c>
      <c r="Q17" s="12">
        <v>75</v>
      </c>
      <c r="R17" s="31"/>
    </row>
    <row r="18" spans="1:18" x14ac:dyDescent="0.25">
      <c r="G18" s="36" t="s">
        <v>131</v>
      </c>
      <c r="H18" s="13">
        <v>14</v>
      </c>
      <c r="J18" s="37" t="s">
        <v>132</v>
      </c>
      <c r="K18" s="13">
        <v>28</v>
      </c>
      <c r="M18" s="37" t="s">
        <v>133</v>
      </c>
      <c r="N18" s="11">
        <v>144</v>
      </c>
      <c r="P18" s="16">
        <v>29</v>
      </c>
      <c r="Q18" s="13">
        <v>50</v>
      </c>
      <c r="R18" s="31"/>
    </row>
    <row r="19" spans="1:18" x14ac:dyDescent="0.25">
      <c r="G19" s="36" t="s">
        <v>134</v>
      </c>
      <c r="H19" s="12">
        <v>63</v>
      </c>
      <c r="J19" s="37" t="s">
        <v>135</v>
      </c>
      <c r="K19" s="12">
        <v>73</v>
      </c>
      <c r="M19" s="37" t="s">
        <v>136</v>
      </c>
      <c r="N19" s="11">
        <v>144</v>
      </c>
      <c r="P19" s="16">
        <v>30</v>
      </c>
      <c r="Q19" s="13">
        <v>50</v>
      </c>
      <c r="R19" s="31"/>
    </row>
    <row r="20" spans="1:18" x14ac:dyDescent="0.25">
      <c r="G20" s="36" t="s">
        <v>137</v>
      </c>
      <c r="H20" s="12">
        <v>63</v>
      </c>
      <c r="J20" s="37" t="s">
        <v>138</v>
      </c>
      <c r="K20" s="12">
        <v>55</v>
      </c>
      <c r="M20" s="37" t="s">
        <v>139</v>
      </c>
      <c r="N20" s="12">
        <v>80</v>
      </c>
      <c r="P20" s="36" t="s">
        <v>107</v>
      </c>
      <c r="Q20" s="39">
        <v>1015</v>
      </c>
      <c r="R20" s="31"/>
    </row>
    <row r="21" spans="1:18" x14ac:dyDescent="0.25">
      <c r="G21" s="36" t="s">
        <v>107</v>
      </c>
      <c r="H21" s="38">
        <v>932</v>
      </c>
      <c r="J21" s="37" t="s">
        <v>140</v>
      </c>
      <c r="K21" s="13">
        <v>39</v>
      </c>
      <c r="M21" s="37" t="s">
        <v>141</v>
      </c>
      <c r="N21" s="12">
        <v>80</v>
      </c>
      <c r="P21" s="30"/>
      <c r="Q21" s="31"/>
      <c r="R21" s="31"/>
    </row>
    <row r="22" spans="1:18" x14ac:dyDescent="0.25">
      <c r="J22" s="37" t="s">
        <v>142</v>
      </c>
      <c r="K22" s="12">
        <v>68</v>
      </c>
      <c r="M22" s="37" t="s">
        <v>143</v>
      </c>
      <c r="N22" s="12">
        <v>80</v>
      </c>
      <c r="P22" s="30"/>
      <c r="Q22" s="31"/>
      <c r="R22" s="31"/>
    </row>
    <row r="23" spans="1:18" ht="30" x14ac:dyDescent="0.25">
      <c r="B23" s="50" t="s">
        <v>210</v>
      </c>
      <c r="C23" s="1"/>
      <c r="D23" s="1"/>
      <c r="J23" s="37" t="s">
        <v>144</v>
      </c>
      <c r="K23" s="12">
        <v>73</v>
      </c>
      <c r="M23" s="37" t="s">
        <v>145</v>
      </c>
      <c r="N23" s="13">
        <v>48</v>
      </c>
    </row>
    <row r="24" spans="1:18" x14ac:dyDescent="0.25">
      <c r="B24" s="2" t="s">
        <v>81</v>
      </c>
      <c r="C24" s="2" t="s">
        <v>50</v>
      </c>
      <c r="D24" s="3" t="s">
        <v>51</v>
      </c>
      <c r="J24" s="37" t="s">
        <v>146</v>
      </c>
      <c r="K24" s="13">
        <v>20</v>
      </c>
      <c r="M24" s="37" t="s">
        <v>147</v>
      </c>
      <c r="N24" s="11">
        <v>144</v>
      </c>
    </row>
    <row r="25" spans="1:18" x14ac:dyDescent="0.25">
      <c r="B25" s="7"/>
      <c r="C25" s="5">
        <f>C28+C29+C30+C31+C32+C33</f>
        <v>0</v>
      </c>
      <c r="D25" s="5">
        <f>D28+D29+D30+D31+D32+D33</f>
        <v>0</v>
      </c>
      <c r="J25" s="37" t="s">
        <v>148</v>
      </c>
      <c r="K25" s="13">
        <v>22</v>
      </c>
      <c r="M25" s="37" t="s">
        <v>149</v>
      </c>
      <c r="N25" s="11">
        <v>144</v>
      </c>
    </row>
    <row r="26" spans="1:18" x14ac:dyDescent="0.25">
      <c r="B26" s="1"/>
      <c r="C26" s="1"/>
      <c r="D26" s="1"/>
      <c r="J26" s="37" t="s">
        <v>150</v>
      </c>
      <c r="K26" s="13">
        <v>24</v>
      </c>
      <c r="M26" s="37" t="s">
        <v>151</v>
      </c>
      <c r="N26" s="12">
        <v>80</v>
      </c>
    </row>
    <row r="27" spans="1:18" x14ac:dyDescent="0.25">
      <c r="B27" s="9" t="s">
        <v>78</v>
      </c>
      <c r="C27" s="9" t="s">
        <v>79</v>
      </c>
      <c r="D27" s="9" t="s">
        <v>80</v>
      </c>
      <c r="E27" s="9" t="s">
        <v>208</v>
      </c>
      <c r="J27" s="37" t="s">
        <v>152</v>
      </c>
      <c r="K27" s="12">
        <v>64</v>
      </c>
      <c r="M27" s="37" t="s">
        <v>153</v>
      </c>
      <c r="N27" s="12">
        <v>80</v>
      </c>
    </row>
    <row r="28" spans="1:18" x14ac:dyDescent="0.25">
      <c r="B28" s="2" t="s">
        <v>167</v>
      </c>
      <c r="C28" s="5">
        <f>COUNTIF($B$5:$B$15,"&gt;="&amp;$B$25)</f>
        <v>0</v>
      </c>
      <c r="D28" s="5">
        <f>SUMIF($B$5:$B$15,"&gt;="&amp;$B$25,B5:B15)</f>
        <v>0</v>
      </c>
      <c r="E28" s="41">
        <f>INT(D28/2)</f>
        <v>0</v>
      </c>
      <c r="J28" s="37" t="s">
        <v>154</v>
      </c>
      <c r="K28" s="11">
        <v>166</v>
      </c>
      <c r="M28" s="37" t="s">
        <v>155</v>
      </c>
      <c r="N28" s="12">
        <v>80</v>
      </c>
    </row>
    <row r="29" spans="1:18" x14ac:dyDescent="0.25">
      <c r="B29" s="2" t="s">
        <v>168</v>
      </c>
      <c r="C29" s="5">
        <f>COUNTIF($E$5:$E$10,"&gt;="&amp;$B$25)</f>
        <v>0</v>
      </c>
      <c r="D29" s="5">
        <f>SUMIF($E$5:$E$10,"&gt;="&amp;$B$25,E5:E10)</f>
        <v>0</v>
      </c>
      <c r="E29" s="41">
        <f t="shared" ref="E29:E33" si="0">INT(D29/2)</f>
        <v>0</v>
      </c>
      <c r="J29" s="37" t="s">
        <v>156</v>
      </c>
      <c r="K29" s="11">
        <v>166</v>
      </c>
      <c r="M29" s="37" t="s">
        <v>107</v>
      </c>
      <c r="N29" s="39">
        <v>2176</v>
      </c>
    </row>
    <row r="30" spans="1:18" x14ac:dyDescent="0.25">
      <c r="B30" s="2" t="s">
        <v>169</v>
      </c>
      <c r="C30" s="5">
        <f>COUNTIF($H$5:$H$20,"&gt;="&amp;$B$25)</f>
        <v>0</v>
      </c>
      <c r="D30" s="5">
        <f>SUMIF($H$5:$H$20,"&gt;="&amp;$B$25,H5:H20)</f>
        <v>0</v>
      </c>
      <c r="E30" s="41">
        <f t="shared" si="0"/>
        <v>0</v>
      </c>
      <c r="J30" s="37" t="s">
        <v>157</v>
      </c>
      <c r="K30" s="11">
        <v>166</v>
      </c>
    </row>
    <row r="31" spans="1:18" x14ac:dyDescent="0.25">
      <c r="B31" s="2" t="s">
        <v>170</v>
      </c>
      <c r="C31" s="5">
        <f>COUNTIF($K$5:$K$30,"&gt;="&amp;$B$25)</f>
        <v>0</v>
      </c>
      <c r="D31" s="5">
        <f>SUMIF($K$5:$K$30,"&gt;="&amp;$B$25,K5:K30)</f>
        <v>0</v>
      </c>
      <c r="E31" s="41">
        <f t="shared" si="0"/>
        <v>0</v>
      </c>
      <c r="J31" s="37" t="s">
        <v>107</v>
      </c>
      <c r="K31" s="39">
        <v>1828</v>
      </c>
    </row>
    <row r="32" spans="1:18" x14ac:dyDescent="0.25">
      <c r="B32" s="2" t="s">
        <v>171</v>
      </c>
      <c r="C32" s="5">
        <f>COUNTIF($N$5:$N$28,"&gt;="&amp;$B$25)</f>
        <v>0</v>
      </c>
      <c r="D32" s="5">
        <f>SUMIF($N$5:$N$28,"&gt;="&amp;$B$25,N5:N28)</f>
        <v>0</v>
      </c>
      <c r="E32" s="41">
        <f t="shared" si="0"/>
        <v>0</v>
      </c>
    </row>
    <row r="33" spans="2:5" x14ac:dyDescent="0.25">
      <c r="B33" s="41" t="s">
        <v>172</v>
      </c>
      <c r="C33" s="5">
        <f>COUNTIF($Q$5:$Q$19,"&gt;="&amp;$B$25)</f>
        <v>0</v>
      </c>
      <c r="D33" s="5">
        <f>SUMIF($Q$5:$Q$19,"&gt;="&amp;$B$25,Q5:Q19)</f>
        <v>0</v>
      </c>
      <c r="E33" s="41">
        <f t="shared" si="0"/>
        <v>0</v>
      </c>
    </row>
    <row r="34" spans="2:5" x14ac:dyDescent="0.25">
      <c r="D34" s="49">
        <f>SUM(D28:D33)</f>
        <v>0</v>
      </c>
      <c r="E34" s="49">
        <f>SUM(E28:E33)</f>
        <v>0</v>
      </c>
    </row>
  </sheetData>
  <sheetProtection algorithmName="SHA-512" hashValue="QkXp94o3VJmJAUPknBhvl9kpNwuPSqBdS+/bVu/E4f6Gtzy5QwW9QFpdraqXDFTFuSaYamUmTZcCRVP8x7L2Zg==" saltValue="gF7MZGZn/nwfi491Il9nxQ==" spinCount="100000" sheet="1" objects="1" scenarios="1"/>
  <dataValidations count="1">
    <dataValidation type="whole" allowBlank="1" showInputMessage="1" showErrorMessage="1" sqref="B25">
      <formula1>0</formula1>
      <formula2>500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zoomScale="90" zoomScaleNormal="90"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11.42578125" style="8"/>
    <col min="3" max="3" width="11.42578125" style="1"/>
    <col min="4" max="4" width="34.28515625" style="1" customWidth="1"/>
    <col min="5" max="5" width="11.42578125" style="8"/>
    <col min="6" max="6" width="11.42578125" style="1"/>
    <col min="7" max="7" width="34.42578125" style="1" customWidth="1"/>
    <col min="8" max="8" width="16.140625" style="8" bestFit="1" customWidth="1"/>
    <col min="9" max="9" width="15" style="1" bestFit="1" customWidth="1"/>
    <col min="10" max="16384" width="11.42578125" style="1"/>
  </cols>
  <sheetData>
    <row r="1" spans="3:10" x14ac:dyDescent="0.25">
      <c r="D1" s="11" t="s">
        <v>158</v>
      </c>
    </row>
    <row r="2" spans="3:10" x14ac:dyDescent="0.25">
      <c r="D2" s="12" t="s">
        <v>159</v>
      </c>
    </row>
    <row r="3" spans="3:10" x14ac:dyDescent="0.25">
      <c r="D3" s="13" t="s">
        <v>160</v>
      </c>
    </row>
    <row r="5" spans="3:10" x14ac:dyDescent="0.25">
      <c r="E5" s="1"/>
      <c r="H5" s="1"/>
    </row>
    <row r="6" spans="3:10" ht="30" x14ac:dyDescent="0.25">
      <c r="C6" s="14" t="s">
        <v>207</v>
      </c>
      <c r="D6" s="15"/>
      <c r="E6" s="1"/>
      <c r="G6" s="50" t="s">
        <v>210</v>
      </c>
      <c r="H6" s="1"/>
    </row>
    <row r="7" spans="3:10" x14ac:dyDescent="0.25">
      <c r="C7" s="16" t="s">
        <v>173</v>
      </c>
      <c r="D7" s="43">
        <v>198</v>
      </c>
      <c r="E7" s="1"/>
      <c r="G7" s="2" t="s">
        <v>81</v>
      </c>
      <c r="H7" s="9" t="s">
        <v>50</v>
      </c>
      <c r="I7" s="9" t="s">
        <v>51</v>
      </c>
      <c r="J7" s="9" t="s">
        <v>208</v>
      </c>
    </row>
    <row r="8" spans="3:10" x14ac:dyDescent="0.25">
      <c r="C8" s="16" t="s">
        <v>174</v>
      </c>
      <c r="D8" s="44">
        <v>88</v>
      </c>
      <c r="E8" s="1"/>
      <c r="G8" s="7"/>
      <c r="H8" s="5">
        <f>COUNTIF($D$7:$D$44,"&gt;="&amp;$G$8)</f>
        <v>0</v>
      </c>
      <c r="I8" s="5">
        <f>SUMIF($D$7:$D$44,"&gt;="&amp;$G$8,D7:D44)</f>
        <v>0</v>
      </c>
      <c r="J8" s="3">
        <f>INT(I8/2)</f>
        <v>0</v>
      </c>
    </row>
    <row r="9" spans="3:10" x14ac:dyDescent="0.25">
      <c r="C9" s="16" t="s">
        <v>175</v>
      </c>
      <c r="D9" s="44">
        <v>88</v>
      </c>
      <c r="E9" s="1"/>
      <c r="H9" s="1"/>
    </row>
    <row r="10" spans="3:10" x14ac:dyDescent="0.25">
      <c r="C10" s="16" t="s">
        <v>176</v>
      </c>
      <c r="D10" s="43">
        <v>176</v>
      </c>
      <c r="E10" s="1"/>
      <c r="H10" s="1"/>
    </row>
    <row r="11" spans="3:10" x14ac:dyDescent="0.25">
      <c r="C11" s="16" t="s">
        <v>177</v>
      </c>
      <c r="D11" s="44">
        <v>88</v>
      </c>
      <c r="E11" s="1"/>
      <c r="H11" s="1"/>
    </row>
    <row r="12" spans="3:10" x14ac:dyDescent="0.25">
      <c r="C12" s="16" t="s">
        <v>178</v>
      </c>
      <c r="D12" s="44">
        <v>88</v>
      </c>
      <c r="E12" s="1"/>
      <c r="H12" s="1"/>
    </row>
    <row r="13" spans="3:10" x14ac:dyDescent="0.25">
      <c r="C13" s="16" t="s">
        <v>179</v>
      </c>
      <c r="D13" s="43">
        <v>128</v>
      </c>
      <c r="E13" s="1"/>
      <c r="H13" s="1"/>
    </row>
    <row r="14" spans="3:10" x14ac:dyDescent="0.25">
      <c r="C14" s="16" t="s">
        <v>180</v>
      </c>
      <c r="D14" s="43">
        <v>150</v>
      </c>
      <c r="E14" s="1"/>
      <c r="H14" s="1"/>
    </row>
    <row r="15" spans="3:10" x14ac:dyDescent="0.25">
      <c r="C15" s="16" t="s">
        <v>181</v>
      </c>
      <c r="D15" s="44">
        <v>88</v>
      </c>
      <c r="E15" s="1"/>
      <c r="H15" s="1"/>
    </row>
    <row r="16" spans="3:10" x14ac:dyDescent="0.25">
      <c r="C16" s="16" t="s">
        <v>182</v>
      </c>
      <c r="D16" s="44">
        <v>88</v>
      </c>
      <c r="E16" s="1"/>
      <c r="H16" s="1"/>
    </row>
    <row r="17" spans="3:8" x14ac:dyDescent="0.25">
      <c r="C17" s="16" t="s">
        <v>183</v>
      </c>
      <c r="D17" s="44">
        <v>88</v>
      </c>
      <c r="E17" s="1"/>
      <c r="H17" s="1"/>
    </row>
    <row r="18" spans="3:8" x14ac:dyDescent="0.25">
      <c r="C18" s="16" t="s">
        <v>184</v>
      </c>
      <c r="D18" s="44">
        <v>88</v>
      </c>
    </row>
    <row r="19" spans="3:8" x14ac:dyDescent="0.25">
      <c r="C19" s="16" t="s">
        <v>185</v>
      </c>
      <c r="D19" s="44">
        <v>88</v>
      </c>
    </row>
    <row r="20" spans="3:8" x14ac:dyDescent="0.25">
      <c r="C20" s="16" t="s">
        <v>186</v>
      </c>
      <c r="D20" s="43">
        <v>255</v>
      </c>
    </row>
    <row r="21" spans="3:8" x14ac:dyDescent="0.25">
      <c r="C21" s="16" t="s">
        <v>187</v>
      </c>
      <c r="D21" s="44">
        <v>85</v>
      </c>
    </row>
    <row r="22" spans="3:8" x14ac:dyDescent="0.25">
      <c r="C22" s="16" t="s">
        <v>188</v>
      </c>
      <c r="D22" s="44">
        <v>85</v>
      </c>
    </row>
    <row r="23" spans="3:8" x14ac:dyDescent="0.25">
      <c r="C23" s="16" t="s">
        <v>189</v>
      </c>
      <c r="D23" s="44">
        <v>85</v>
      </c>
    </row>
    <row r="24" spans="3:8" x14ac:dyDescent="0.25">
      <c r="C24" s="16" t="s">
        <v>190</v>
      </c>
      <c r="D24" s="44">
        <v>85</v>
      </c>
    </row>
    <row r="25" spans="3:8" x14ac:dyDescent="0.25">
      <c r="C25" s="16" t="s">
        <v>191</v>
      </c>
      <c r="D25" s="44">
        <v>85</v>
      </c>
    </row>
    <row r="26" spans="3:8" x14ac:dyDescent="0.25">
      <c r="C26" s="16" t="s">
        <v>192</v>
      </c>
      <c r="D26" s="44">
        <v>85</v>
      </c>
    </row>
    <row r="27" spans="3:8" x14ac:dyDescent="0.25">
      <c r="C27" s="16" t="s">
        <v>193</v>
      </c>
      <c r="D27" s="43">
        <v>125</v>
      </c>
    </row>
    <row r="28" spans="3:8" x14ac:dyDescent="0.25">
      <c r="C28" s="16" t="s">
        <v>194</v>
      </c>
      <c r="D28" s="43">
        <v>177</v>
      </c>
    </row>
    <row r="29" spans="3:8" x14ac:dyDescent="0.25">
      <c r="C29" s="16" t="s">
        <v>34</v>
      </c>
      <c r="D29" s="44">
        <v>94</v>
      </c>
    </row>
    <row r="30" spans="3:8" x14ac:dyDescent="0.25">
      <c r="C30" s="16" t="s">
        <v>35</v>
      </c>
      <c r="D30" s="44">
        <v>94</v>
      </c>
    </row>
    <row r="31" spans="3:8" x14ac:dyDescent="0.25">
      <c r="C31" s="16" t="s">
        <v>195</v>
      </c>
      <c r="D31" s="44">
        <v>94</v>
      </c>
    </row>
    <row r="32" spans="3:8" x14ac:dyDescent="0.25">
      <c r="C32" s="16" t="s">
        <v>196</v>
      </c>
      <c r="D32" s="44">
        <v>94</v>
      </c>
    </row>
    <row r="33" spans="3:4" x14ac:dyDescent="0.25">
      <c r="C33" s="16" t="s">
        <v>38</v>
      </c>
      <c r="D33" s="44">
        <v>72</v>
      </c>
    </row>
    <row r="34" spans="3:4" x14ac:dyDescent="0.25">
      <c r="C34" s="16" t="s">
        <v>39</v>
      </c>
      <c r="D34" s="44">
        <v>72</v>
      </c>
    </row>
    <row r="35" spans="3:4" x14ac:dyDescent="0.25">
      <c r="C35" s="16" t="s">
        <v>197</v>
      </c>
      <c r="D35" s="43">
        <v>120</v>
      </c>
    </row>
    <row r="36" spans="3:4" x14ac:dyDescent="0.25">
      <c r="C36" s="16" t="s">
        <v>198</v>
      </c>
      <c r="D36" s="44">
        <v>76</v>
      </c>
    </row>
    <row r="37" spans="3:4" x14ac:dyDescent="0.25">
      <c r="C37" s="16" t="s">
        <v>199</v>
      </c>
      <c r="D37" s="45">
        <v>30</v>
      </c>
    </row>
    <row r="38" spans="3:4" x14ac:dyDescent="0.25">
      <c r="C38" s="16" t="s">
        <v>200</v>
      </c>
      <c r="D38" s="45">
        <v>30</v>
      </c>
    </row>
    <row r="39" spans="3:4" x14ac:dyDescent="0.25">
      <c r="C39" s="16" t="s">
        <v>201</v>
      </c>
      <c r="D39" s="45">
        <v>30</v>
      </c>
    </row>
    <row r="40" spans="3:4" x14ac:dyDescent="0.25">
      <c r="C40" s="16" t="s">
        <v>202</v>
      </c>
      <c r="D40" s="45">
        <v>30</v>
      </c>
    </row>
    <row r="41" spans="3:4" x14ac:dyDescent="0.25">
      <c r="C41" s="16" t="s">
        <v>203</v>
      </c>
      <c r="D41" s="45">
        <v>30</v>
      </c>
    </row>
    <row r="42" spans="3:4" x14ac:dyDescent="0.25">
      <c r="C42" s="16" t="s">
        <v>204</v>
      </c>
      <c r="D42" s="45">
        <v>30</v>
      </c>
    </row>
    <row r="43" spans="3:4" x14ac:dyDescent="0.25">
      <c r="C43" s="16" t="s">
        <v>205</v>
      </c>
      <c r="D43" s="45">
        <v>30</v>
      </c>
    </row>
    <row r="44" spans="3:4" x14ac:dyDescent="0.25">
      <c r="C44" s="19" t="s">
        <v>206</v>
      </c>
      <c r="D44" s="45">
        <v>30</v>
      </c>
    </row>
    <row r="45" spans="3:4" x14ac:dyDescent="0.25">
      <c r="C45" s="3"/>
      <c r="D45" s="2"/>
    </row>
    <row r="46" spans="3:4" ht="15.75" x14ac:dyDescent="0.25">
      <c r="C46" s="42" t="s">
        <v>107</v>
      </c>
      <c r="D46" s="46">
        <f>SUM(D7:D45)</f>
        <v>3467</v>
      </c>
    </row>
  </sheetData>
  <sheetProtection algorithmName="SHA-512" hashValue="wBrDnaS+xErI07CEJG73c9PYUFcyVh8X5X/2UdpddjHFXMahUuNmGtvqaq8fmwpqvbC7gt4DtXwdQTPb5z5NaA==" saltValue="BXU/tXjUH896dkewRP/2UA==" spinCount="100000" sheet="1" objects="1" scenarios="1"/>
  <dataValidations count="1">
    <dataValidation type="whole" allowBlank="1" showInputMessage="1" showErrorMessage="1" sqref="G8">
      <formula1>0</formula1>
      <formula2>500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Cádiz</vt:lpstr>
      <vt:lpstr>Puerto Real</vt:lpstr>
      <vt:lpstr>Jerez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2023-03-13T09:25:02Z</dcterms:created>
  <dcterms:modified xsi:type="dcterms:W3CDTF">2023-03-18T19:09:20Z</dcterms:modified>
</cp:coreProperties>
</file>